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see\Desktop\"/>
    </mc:Choice>
  </mc:AlternateContent>
  <xr:revisionPtr revIDLastSave="0" documentId="8_{ECB8B69E-F874-4CB9-BDF9-0942D1B472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shboard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D23" i="1"/>
  <c r="C6" i="1" s="1"/>
  <c r="C23" i="1"/>
  <c r="G6" i="1" s="1"/>
  <c r="G22" i="1"/>
  <c r="H22" i="1" s="1"/>
  <c r="E22" i="1"/>
  <c r="G21" i="1"/>
  <c r="H21" i="1" s="1"/>
  <c r="E21" i="1"/>
  <c r="G20" i="1"/>
  <c r="H20" i="1" s="1"/>
  <c r="E20" i="1"/>
  <c r="G19" i="1"/>
  <c r="H19" i="1" s="1"/>
  <c r="E19" i="1"/>
  <c r="G18" i="1"/>
  <c r="H18" i="1" s="1"/>
  <c r="E18" i="1"/>
  <c r="G17" i="1"/>
  <c r="H17" i="1" s="1"/>
  <c r="E17" i="1"/>
  <c r="G16" i="1"/>
  <c r="H16" i="1" s="1"/>
  <c r="E16" i="1"/>
  <c r="H15" i="1"/>
  <c r="G15" i="1"/>
  <c r="E15" i="1"/>
  <c r="L14" i="1"/>
  <c r="K14" i="1"/>
  <c r="N14" i="1" s="1"/>
  <c r="G14" i="1"/>
  <c r="H14" i="1" s="1"/>
  <c r="E14" i="1"/>
  <c r="L13" i="1"/>
  <c r="K13" i="1"/>
  <c r="N13" i="1" s="1"/>
  <c r="G13" i="1"/>
  <c r="H13" i="1" s="1"/>
  <c r="E13" i="1"/>
  <c r="L12" i="1"/>
  <c r="K12" i="1"/>
  <c r="N12" i="1" s="1"/>
  <c r="G12" i="1"/>
  <c r="H12" i="1" s="1"/>
  <c r="E12" i="1"/>
  <c r="L11" i="1"/>
  <c r="K11" i="1"/>
  <c r="N11" i="1" s="1"/>
  <c r="G11" i="1"/>
  <c r="H11" i="1" s="1"/>
  <c r="E11" i="1"/>
  <c r="L15" i="1" l="1"/>
  <c r="K15" i="1"/>
  <c r="M13" i="1"/>
  <c r="M11" i="1"/>
  <c r="A6" i="1"/>
  <c r="M14" i="1"/>
  <c r="E23" i="1"/>
  <c r="E6" i="1" s="1"/>
  <c r="M12" i="1"/>
  <c r="G23" i="1"/>
  <c r="I6" i="1" s="1"/>
  <c r="N15" i="1" l="1"/>
  <c r="M15" i="1"/>
  <c r="H23" i="1"/>
  <c r="M6" i="1" s="1"/>
</calcChain>
</file>

<file path=xl/sharedStrings.xml><?xml version="1.0" encoding="utf-8"?>
<sst xmlns="http://schemas.openxmlformats.org/spreadsheetml/2006/main" count="65" uniqueCount="38">
  <si>
    <t>MONTHLY BUSINESS REVIEW — FINANCIAL &amp; KPI DASHBOARD</t>
  </si>
  <si>
    <t>June 2026 | Revenue, profitability and target attainment | All financial values are in $000s</t>
  </si>
  <si>
    <t>TOTAL REVENUE</t>
  </si>
  <si>
    <t>TOTAL COSTS</t>
  </si>
  <si>
    <t>GROSS MARGIN</t>
  </si>
  <si>
    <t>GROSS PROFIT</t>
  </si>
  <si>
    <t>VARIANCE TO TARGET</t>
  </si>
  <si>
    <t>REPORTING MONTH</t>
  </si>
  <si>
    <t>OVERALL STATUS</t>
  </si>
  <si>
    <t>June 2026</t>
  </si>
  <si>
    <t>PERFORMANCE BY REGION AND PRODUCT</t>
  </si>
  <si>
    <t>REGIONAL SNAPSHOT</t>
  </si>
  <si>
    <t>Region</t>
  </si>
  <si>
    <t>Product</t>
  </si>
  <si>
    <t>Revenue</t>
  </si>
  <si>
    <t>Cost</t>
  </si>
  <si>
    <t>Margin %</t>
  </si>
  <si>
    <t>Target</t>
  </si>
  <si>
    <t>Variance</t>
  </si>
  <si>
    <t>Status</t>
  </si>
  <si>
    <t>North America</t>
  </si>
  <si>
    <t>Enterprise</t>
  </si>
  <si>
    <t>Mid-Market</t>
  </si>
  <si>
    <t>Europe</t>
  </si>
  <si>
    <t>SMB</t>
  </si>
  <si>
    <t>APAC</t>
  </si>
  <si>
    <t>Latin America</t>
  </si>
  <si>
    <t>TOTAL</t>
  </si>
  <si>
    <t>MANAGEMENT TAKEAWAYS</t>
  </si>
  <si>
    <t>1</t>
  </si>
  <si>
    <t>Europe is the strongest region versus plan, led by Enterprise performance.</t>
  </si>
  <si>
    <t>2</t>
  </si>
  <si>
    <t>North America is broadly on plan; Enterprise strength offsets lower-tier softness.</t>
  </si>
  <si>
    <t>3</t>
  </si>
  <si>
    <t>APAC and Latin America drive the shortfall, with SMB margins below 20%.</t>
  </si>
  <si>
    <t>4</t>
  </si>
  <si>
    <t>Priority action: protect pricing and reduce delivery cost in lower-margin SMB lines.</t>
  </si>
  <si>
    <t>Status logic: Above Target &gt; +5% | Watch within ±5% | Below Target &lt; -5% | Low-margin alert &lt;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</si>
</sst>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\$#,##0;[Red]\(\$#,##0\);\-"/>
    <numFmt numFmtId="170" formatCode="0.0%;[Red]\(0.0%\);\-"/>
  </numFmts>
  <fonts count="9" x14ac:knownFonts="1">
    <font>
      <sz val="11"/>
      <color theme="1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i/>
      <sz val="11"/>
      <color rgb="FF17365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7365D"/>
      <name val="Aptos Narrow"/>
      <family val="2"/>
      <scheme val="minor"/>
    </font>
    <font>
      <i/>
      <sz val="11"/>
      <color rgb="FF7F6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9"/>
      </patternFill>
    </fill>
    <fill>
      <patternFill patternType="solid">
        <fgColor rgb="FF0F6B78"/>
      </patternFill>
    </fill>
    <fill>
      <patternFill patternType="solid">
        <fgColor rgb="FFF3F6F8"/>
      </patternFill>
    </fill>
    <fill>
      <patternFill patternType="solid">
        <fgColor rgb="FFF8FAFB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69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169" fontId="0" fillId="6" borderId="0" xfId="0" applyNumberFormat="1" applyFill="1" applyAlignment="1">
      <alignment horizontal="right" vertical="center"/>
    </xf>
    <xf numFmtId="170" fontId="0" fillId="6" borderId="0" xfId="0" applyNumberFormat="1" applyFill="1" applyAlignment="1">
      <alignment horizontal="right" vertical="center"/>
    </xf>
    <xf numFmtId="0" fontId="0" fillId="7" borderId="0" xfId="0" applyFill="1" applyAlignment="1">
      <alignment vertical="center"/>
    </xf>
    <xf numFmtId="169" fontId="0" fillId="7" borderId="0" xfId="0" applyNumberFormat="1" applyFill="1" applyAlignment="1">
      <alignment horizontal="right" vertical="center"/>
    </xf>
    <xf numFmtId="170" fontId="0" fillId="7" borderId="0" xfId="0" applyNumberFormat="1" applyFill="1" applyAlignment="1">
      <alignment horizontal="right" vertical="center"/>
    </xf>
    <xf numFmtId="0" fontId="0" fillId="7" borderId="0" xfId="0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9" fontId="6" fillId="3" borderId="0" xfId="0" applyNumberFormat="1" applyFont="1" applyFill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9" fontId="3" fillId="2" borderId="0" xfId="0" applyNumberFormat="1" applyFont="1" applyFill="1" applyAlignment="1">
      <alignment horizontal="right" vertical="center"/>
    </xf>
    <xf numFmtId="170" fontId="3" fillId="2" borderId="0" xfId="0" applyNumberFormat="1" applyFont="1" applyFill="1" applyAlignment="1">
      <alignment horizontal="right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69" fontId="4" fillId="6" borderId="0" xfId="0" applyNumberFormat="1" applyFont="1" applyFill="1" applyAlignment="1">
      <alignment horizontal="center" vertical="center"/>
    </xf>
    <xf numFmtId="170" fontId="4" fillId="6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14">
    <dxf>
      <font>
        <b/>
        <sz val="11"/>
        <color rgb="FF9C0006"/>
        <name val="Calibri"/>
        <family val="2"/>
        <scheme val="minor"/>
      </font>
      <fill>
        <patternFill patternType="solid">
          <fgColor rgb="FFF4CCCC"/>
        </patternFill>
      </fill>
    </dxf>
    <dxf>
      <font>
        <b/>
        <sz val="11"/>
        <color rgb="FF7F6000"/>
        <name val="Calibri"/>
        <family val="2"/>
        <scheme val="minor"/>
      </font>
      <fill>
        <patternFill patternType="solid">
          <fgColor rgb="FFFFF2CC"/>
        </patternFill>
      </fill>
    </dxf>
    <dxf>
      <font>
        <b/>
        <sz val="11"/>
        <color rgb="FF006100"/>
        <name val="Calibri"/>
        <family val="2"/>
        <scheme val="minor"/>
      </font>
      <fill>
        <patternFill patternType="solid">
          <fgColor rgb="FFE2F0D9"/>
        </patternFill>
      </fill>
    </dxf>
    <dxf>
      <font>
        <b/>
        <sz val="11"/>
        <color rgb="FF9C0006"/>
        <name val="Calibri"/>
        <family val="2"/>
        <scheme val="minor"/>
      </font>
      <fill>
        <patternFill patternType="solid">
          <fgColor rgb="FFF4CCCC"/>
        </patternFill>
      </fill>
    </dxf>
    <dxf>
      <font>
        <b/>
        <sz val="11"/>
        <color rgb="FF006100"/>
        <name val="Calibri"/>
        <family val="2"/>
        <scheme val="minor"/>
      </font>
      <fill>
        <patternFill patternType="solid">
          <fgColor rgb="FFE2F0D9"/>
        </patternFill>
      </fill>
    </dxf>
    <dxf>
      <font>
        <b/>
        <sz val="11"/>
        <color rgb="FF9C0006"/>
        <name val="Calibri"/>
        <family val="2"/>
        <scheme val="minor"/>
      </font>
      <fill>
        <patternFill patternType="solid">
          <fgColor rgb="FFF4CCCC"/>
        </patternFill>
      </fill>
    </dxf>
    <dxf>
      <font>
        <b/>
        <sz val="11"/>
        <color rgb="FF7F6000"/>
        <name val="Calibri"/>
        <family val="2"/>
        <scheme val="minor"/>
      </font>
      <fill>
        <patternFill patternType="solid">
          <fgColor rgb="FFFFF2CC"/>
        </patternFill>
      </fill>
    </dxf>
    <dxf>
      <font>
        <b/>
        <sz val="11"/>
        <color rgb="FF006100"/>
        <name val="Calibri"/>
        <family val="2"/>
        <scheme val="minor"/>
      </font>
      <fill>
        <patternFill patternType="solid">
          <fgColor rgb="FFE2F0D9"/>
        </patternFill>
      </fill>
    </dxf>
    <dxf>
      <font>
        <b/>
        <sz val="11"/>
        <color rgb="FF9C0006"/>
        <name val="Calibri"/>
        <family val="2"/>
        <scheme val="minor"/>
      </font>
      <fill>
        <patternFill patternType="solid">
          <fgColor rgb="FFF4CCCC"/>
        </patternFill>
      </fill>
    </dxf>
    <dxf>
      <font>
        <b/>
        <sz val="11"/>
        <color rgb="FF7F6000"/>
        <name val="Calibri"/>
        <family val="2"/>
        <scheme val="minor"/>
      </font>
      <fill>
        <patternFill patternType="solid">
          <fgColor rgb="FFFFF2CC"/>
        </patternFill>
      </fill>
    </dxf>
    <dxf>
      <font>
        <b/>
        <sz val="11"/>
        <color rgb="FF006100"/>
        <name val="Calibri"/>
        <family val="2"/>
        <scheme val="minor"/>
      </font>
      <fill>
        <patternFill patternType="solid">
          <fgColor rgb="FFE2F0D9"/>
        </patternFill>
      </fill>
    </dxf>
    <dxf>
      <font>
        <b/>
        <sz val="11"/>
        <color rgb="FF006100"/>
        <name val="Calibri"/>
        <family val="2"/>
        <scheme val="minor"/>
      </font>
      <fill>
        <patternFill patternType="solid">
          <fgColor rgb="FFE2F0D9"/>
        </patternFill>
      </fill>
    </dxf>
    <dxf>
      <font>
        <b/>
        <sz val="11"/>
        <color rgb="FF7F6000"/>
        <name val="Calibri"/>
        <family val="2"/>
        <scheme val="minor"/>
      </font>
      <fill>
        <patternFill patternType="solid">
          <fgColor rgb="FFFFF2CC"/>
        </patternFill>
      </fill>
    </dxf>
    <dxf>
      <font>
        <b/>
        <sz val="11"/>
        <color rgb="FF9C0006"/>
        <name val="Calibri"/>
        <family val="2"/>
        <scheme val="minor"/>
      </font>
      <fill>
        <patternFill patternType="solid">
          <fgColor rgb="FFF4CCC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sqref="A1:N2"/>
    </sheetView>
  </sheetViews>
  <sheetFormatPr defaultColWidth="0" defaultRowHeight="14.4" x14ac:dyDescent="0.3"/>
  <cols>
    <col min="1" max="1" width="18" style="1" customWidth="1"/>
    <col min="2" max="2" width="16" style="1" customWidth="1"/>
    <col min="3" max="7" width="14" style="1" customWidth="1"/>
    <col min="8" max="8" width="16" style="1" customWidth="1"/>
    <col min="9" max="9" width="3" style="1" customWidth="1"/>
    <col min="10" max="10" width="18" style="1" customWidth="1"/>
    <col min="11" max="13" width="14" style="1" customWidth="1"/>
    <col min="14" max="14" width="15" style="1" customWidth="1"/>
    <col min="15" max="16384" width="0" style="1" hidden="1"/>
  </cols>
  <sheetData>
    <row r="1" spans="1:14" s="2" customFormat="1" ht="24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9.6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s="3" customFormat="1" ht="17.55" customHeight="1" x14ac:dyDescent="0.3">
      <c r="A3" s="22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6.45" customHeight="1" x14ac:dyDescent="0.3"/>
    <row r="5" spans="1:14" x14ac:dyDescent="0.3">
      <c r="A5" s="26" t="s">
        <v>2</v>
      </c>
      <c r="B5" s="24"/>
      <c r="C5" s="26" t="s">
        <v>3</v>
      </c>
      <c r="D5" s="24"/>
      <c r="E5" s="26" t="s">
        <v>4</v>
      </c>
      <c r="F5" s="24"/>
      <c r="G5" s="26" t="s">
        <v>5</v>
      </c>
      <c r="H5" s="24"/>
      <c r="I5" s="26" t="s">
        <v>6</v>
      </c>
      <c r="J5" s="24"/>
      <c r="K5" s="29" t="s">
        <v>7</v>
      </c>
      <c r="L5" s="24"/>
      <c r="M5" s="29" t="s">
        <v>8</v>
      </c>
      <c r="N5" s="24"/>
    </row>
    <row r="6" spans="1:14" ht="24.75" customHeight="1" x14ac:dyDescent="0.3">
      <c r="A6" s="27">
        <f>C23</f>
        <v>10780</v>
      </c>
      <c r="B6" s="24"/>
      <c r="C6" s="27">
        <f>D23</f>
        <v>7090</v>
      </c>
      <c r="D6" s="24"/>
      <c r="E6" s="28">
        <f>E23</f>
        <v>0.3423005565862709</v>
      </c>
      <c r="F6" s="24"/>
      <c r="G6" s="27">
        <f>C23-D23</f>
        <v>3690</v>
      </c>
      <c r="H6" s="24"/>
      <c r="I6" s="27">
        <f>G23</f>
        <v>-200</v>
      </c>
      <c r="J6" s="24"/>
      <c r="K6" s="30" t="s">
        <v>9</v>
      </c>
      <c r="L6" s="24"/>
      <c r="M6" s="30" t="str">
        <f>H23</f>
        <v>Watch</v>
      </c>
      <c r="N6" s="24"/>
    </row>
    <row r="7" spans="1:14" ht="12" customHeigh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6.45" customHeight="1" x14ac:dyDescent="0.3"/>
    <row r="9" spans="1:14" x14ac:dyDescent="0.3">
      <c r="A9" s="31" t="s">
        <v>10</v>
      </c>
      <c r="B9" s="24"/>
      <c r="C9" s="24"/>
      <c r="D9" s="24"/>
      <c r="E9" s="24"/>
      <c r="F9" s="24"/>
      <c r="G9" s="24"/>
      <c r="H9" s="24"/>
      <c r="J9" s="31" t="s">
        <v>11</v>
      </c>
      <c r="K9" s="24"/>
      <c r="L9" s="24"/>
      <c r="M9" s="24"/>
      <c r="N9" s="24"/>
    </row>
    <row r="10" spans="1:14" ht="21.6" customHeight="1" x14ac:dyDescent="0.3">
      <c r="A10" s="4" t="s">
        <v>12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  <c r="J10" s="4" t="s">
        <v>12</v>
      </c>
      <c r="K10" s="4" t="s">
        <v>14</v>
      </c>
      <c r="L10" s="4" t="s">
        <v>17</v>
      </c>
      <c r="M10" s="4" t="s">
        <v>18</v>
      </c>
      <c r="N10" s="4" t="s">
        <v>16</v>
      </c>
    </row>
    <row r="11" spans="1:14" x14ac:dyDescent="0.3">
      <c r="A11" s="1" t="s">
        <v>20</v>
      </c>
      <c r="B11" s="1" t="s">
        <v>21</v>
      </c>
      <c r="C11" s="5">
        <v>1850</v>
      </c>
      <c r="D11" s="5">
        <v>1080</v>
      </c>
      <c r="E11" s="6">
        <f t="shared" ref="E11:E23" si="0">IFERROR((C11-D11)/C11,0)</f>
        <v>0.41621621621621624</v>
      </c>
      <c r="F11" s="5">
        <v>1750</v>
      </c>
      <c r="G11" s="5">
        <f t="shared" ref="G11:G23" si="1">C11-F11</f>
        <v>100</v>
      </c>
      <c r="H11" s="7" t="str">
        <f t="shared" ref="H11:H23" si="2">IF(F11=0,"N/A",IF(G11/F11&gt;0.05,"Above Target",IF(G11/F11&lt;-0.05,"Below Target","Watch")))</f>
        <v>Above Target</v>
      </c>
      <c r="J11" s="8" t="s">
        <v>20</v>
      </c>
      <c r="K11" s="9">
        <f>SUMIF($A$11:$A$22,J11,$C$11:$C$22)</f>
        <v>3820</v>
      </c>
      <c r="L11" s="9">
        <f>SUMIF($A$11:$A$22,J11,$F$11:$F$22)</f>
        <v>3810</v>
      </c>
      <c r="M11" s="9">
        <f>K11-L11</f>
        <v>10</v>
      </c>
      <c r="N11" s="10">
        <f>IFERROR((K11-SUMIF($A$11:$A$22,J11,$D$11:$D$22))/K11,0)</f>
        <v>0.37434554973821987</v>
      </c>
    </row>
    <row r="12" spans="1:14" x14ac:dyDescent="0.3">
      <c r="A12" s="1" t="s">
        <v>20</v>
      </c>
      <c r="B12" s="1" t="s">
        <v>22</v>
      </c>
      <c r="C12" s="5">
        <v>1250</v>
      </c>
      <c r="D12" s="5">
        <v>790</v>
      </c>
      <c r="E12" s="6">
        <f t="shared" si="0"/>
        <v>0.36799999999999999</v>
      </c>
      <c r="F12" s="5">
        <v>1300</v>
      </c>
      <c r="G12" s="5">
        <f t="shared" si="1"/>
        <v>-50</v>
      </c>
      <c r="H12" s="7" t="str">
        <f t="shared" si="2"/>
        <v>Watch</v>
      </c>
      <c r="J12" s="8" t="s">
        <v>23</v>
      </c>
      <c r="K12" s="9">
        <f>SUMIF($A$11:$A$22,J12,$C$11:$C$22)</f>
        <v>2960</v>
      </c>
      <c r="L12" s="9">
        <f>SUMIF($A$11:$A$22,J12,$F$11:$F$22)</f>
        <v>2910</v>
      </c>
      <c r="M12" s="9">
        <f>K12-L12</f>
        <v>50</v>
      </c>
      <c r="N12" s="10">
        <f>IFERROR((K12-SUMIF($A$11:$A$22,J12,$D$11:$D$22))/K12,0)</f>
        <v>0.35810810810810811</v>
      </c>
    </row>
    <row r="13" spans="1:14" x14ac:dyDescent="0.3">
      <c r="A13" s="1" t="s">
        <v>20</v>
      </c>
      <c r="B13" s="1" t="s">
        <v>24</v>
      </c>
      <c r="C13" s="5">
        <v>720</v>
      </c>
      <c r="D13" s="5">
        <v>520</v>
      </c>
      <c r="E13" s="6">
        <f t="shared" si="0"/>
        <v>0.27777777777777779</v>
      </c>
      <c r="F13" s="5">
        <v>760</v>
      </c>
      <c r="G13" s="5">
        <f t="shared" si="1"/>
        <v>-40</v>
      </c>
      <c r="H13" s="7" t="str">
        <f t="shared" si="2"/>
        <v>Below Target</v>
      </c>
      <c r="J13" s="8" t="s">
        <v>25</v>
      </c>
      <c r="K13" s="9">
        <f>SUMIF($A$11:$A$22,J13,$C$11:$C$22)</f>
        <v>2540</v>
      </c>
      <c r="L13" s="9">
        <f>SUMIF($A$11:$A$22,J13,$F$11:$F$22)</f>
        <v>2690</v>
      </c>
      <c r="M13" s="9">
        <f>K13-L13</f>
        <v>-150</v>
      </c>
      <c r="N13" s="10">
        <f>IFERROR((K13-SUMIF($A$11:$A$22,J13,$D$11:$D$22))/K13,0)</f>
        <v>0.30708661417322836</v>
      </c>
    </row>
    <row r="14" spans="1:14" x14ac:dyDescent="0.3">
      <c r="A14" s="11" t="s">
        <v>23</v>
      </c>
      <c r="B14" s="11" t="s">
        <v>21</v>
      </c>
      <c r="C14" s="12">
        <v>1420</v>
      </c>
      <c r="D14" s="12">
        <v>850</v>
      </c>
      <c r="E14" s="13">
        <f t="shared" si="0"/>
        <v>0.40140845070422537</v>
      </c>
      <c r="F14" s="12">
        <v>1350</v>
      </c>
      <c r="G14" s="12">
        <f t="shared" si="1"/>
        <v>70</v>
      </c>
      <c r="H14" s="14" t="str">
        <f t="shared" si="2"/>
        <v>Above Target</v>
      </c>
      <c r="J14" s="8" t="s">
        <v>26</v>
      </c>
      <c r="K14" s="9">
        <f>SUMIF($A$11:$A$22,J14,$C$11:$C$22)</f>
        <v>1460</v>
      </c>
      <c r="L14" s="9">
        <f>SUMIF($A$11:$A$22,J14,$F$11:$F$22)</f>
        <v>1570</v>
      </c>
      <c r="M14" s="9">
        <f>K14-L14</f>
        <v>-110</v>
      </c>
      <c r="N14" s="10">
        <f>IFERROR((K14-SUMIF($A$11:$A$22,J14,$D$11:$D$22))/K14,0)</f>
        <v>0.28767123287671231</v>
      </c>
    </row>
    <row r="15" spans="1:14" x14ac:dyDescent="0.3">
      <c r="A15" s="11" t="s">
        <v>23</v>
      </c>
      <c r="B15" s="11" t="s">
        <v>22</v>
      </c>
      <c r="C15" s="12">
        <v>980</v>
      </c>
      <c r="D15" s="12">
        <v>630</v>
      </c>
      <c r="E15" s="13">
        <f t="shared" si="0"/>
        <v>0.35714285714285715</v>
      </c>
      <c r="F15" s="12">
        <v>960</v>
      </c>
      <c r="G15" s="12">
        <f t="shared" si="1"/>
        <v>20</v>
      </c>
      <c r="H15" s="14" t="str">
        <f t="shared" si="2"/>
        <v>Watch</v>
      </c>
      <c r="J15" s="15" t="s">
        <v>27</v>
      </c>
      <c r="K15" s="16">
        <f>SUM(K11:K14)</f>
        <v>10780</v>
      </c>
      <c r="L15" s="16">
        <f>SUM(L11:L14)</f>
        <v>10980</v>
      </c>
      <c r="M15" s="16">
        <f>K15-L15</f>
        <v>-200</v>
      </c>
      <c r="N15" s="17">
        <f>IFERROR((K15-SUM(D11:D22))/K15,0)</f>
        <v>0.3423005565862709</v>
      </c>
    </row>
    <row r="16" spans="1:14" x14ac:dyDescent="0.3">
      <c r="A16" s="11" t="s">
        <v>23</v>
      </c>
      <c r="B16" s="11" t="s">
        <v>24</v>
      </c>
      <c r="C16" s="12">
        <v>560</v>
      </c>
      <c r="D16" s="12">
        <v>420</v>
      </c>
      <c r="E16" s="13">
        <f t="shared" si="0"/>
        <v>0.25</v>
      </c>
      <c r="F16" s="12">
        <v>600</v>
      </c>
      <c r="G16" s="12">
        <f t="shared" si="1"/>
        <v>-40</v>
      </c>
      <c r="H16" s="14" t="str">
        <f t="shared" si="2"/>
        <v>Below Target</v>
      </c>
    </row>
    <row r="17" spans="1:14" x14ac:dyDescent="0.3">
      <c r="A17" s="1" t="s">
        <v>25</v>
      </c>
      <c r="B17" s="1" t="s">
        <v>21</v>
      </c>
      <c r="C17" s="5">
        <v>1180</v>
      </c>
      <c r="D17" s="5">
        <v>760</v>
      </c>
      <c r="E17" s="6">
        <f t="shared" si="0"/>
        <v>0.3559322033898305</v>
      </c>
      <c r="F17" s="5">
        <v>1250</v>
      </c>
      <c r="G17" s="5">
        <f t="shared" si="1"/>
        <v>-70</v>
      </c>
      <c r="H17" s="7" t="str">
        <f t="shared" si="2"/>
        <v>Below Target</v>
      </c>
      <c r="J17" s="32" t="s">
        <v>28</v>
      </c>
      <c r="K17" s="24"/>
      <c r="L17" s="24"/>
      <c r="M17" s="24"/>
      <c r="N17" s="24"/>
    </row>
    <row r="18" spans="1:14" x14ac:dyDescent="0.3">
      <c r="A18" s="1" t="s">
        <v>25</v>
      </c>
      <c r="B18" s="1" t="s">
        <v>22</v>
      </c>
      <c r="C18" s="5">
        <v>890</v>
      </c>
      <c r="D18" s="5">
        <v>610</v>
      </c>
      <c r="E18" s="6">
        <f t="shared" si="0"/>
        <v>0.3146067415730337</v>
      </c>
      <c r="F18" s="5">
        <v>920</v>
      </c>
      <c r="G18" s="5">
        <f t="shared" si="1"/>
        <v>-30</v>
      </c>
      <c r="H18" s="7" t="str">
        <f t="shared" si="2"/>
        <v>Watch</v>
      </c>
      <c r="J18" s="18" t="s">
        <v>29</v>
      </c>
      <c r="K18" s="33" t="s">
        <v>30</v>
      </c>
      <c r="L18" s="24"/>
      <c r="M18" s="24"/>
      <c r="N18" s="24"/>
    </row>
    <row r="19" spans="1:14" x14ac:dyDescent="0.3">
      <c r="A19" s="1" t="s">
        <v>25</v>
      </c>
      <c r="B19" s="1" t="s">
        <v>24</v>
      </c>
      <c r="C19" s="5">
        <v>470</v>
      </c>
      <c r="D19" s="5">
        <v>390</v>
      </c>
      <c r="E19" s="6">
        <f t="shared" si="0"/>
        <v>0.1702127659574468</v>
      </c>
      <c r="F19" s="5">
        <v>520</v>
      </c>
      <c r="G19" s="5">
        <f t="shared" si="1"/>
        <v>-50</v>
      </c>
      <c r="H19" s="7" t="str">
        <f t="shared" si="2"/>
        <v>Below Target</v>
      </c>
      <c r="J19" s="18" t="s">
        <v>31</v>
      </c>
      <c r="K19" s="33" t="s">
        <v>32</v>
      </c>
      <c r="L19" s="24"/>
      <c r="M19" s="24"/>
      <c r="N19" s="24"/>
    </row>
    <row r="20" spans="1:14" x14ac:dyDescent="0.3">
      <c r="A20" s="11" t="s">
        <v>26</v>
      </c>
      <c r="B20" s="11" t="s">
        <v>21</v>
      </c>
      <c r="C20" s="12">
        <v>650</v>
      </c>
      <c r="D20" s="12">
        <v>430</v>
      </c>
      <c r="E20" s="13">
        <f t="shared" si="0"/>
        <v>0.33846153846153848</v>
      </c>
      <c r="F20" s="12">
        <v>700</v>
      </c>
      <c r="G20" s="12">
        <f t="shared" si="1"/>
        <v>-50</v>
      </c>
      <c r="H20" s="14" t="str">
        <f t="shared" si="2"/>
        <v>Below Target</v>
      </c>
      <c r="J20" s="18" t="s">
        <v>33</v>
      </c>
      <c r="K20" s="33" t="s">
        <v>34</v>
      </c>
      <c r="L20" s="24"/>
      <c r="M20" s="24"/>
      <c r="N20" s="24"/>
    </row>
    <row r="21" spans="1:14" x14ac:dyDescent="0.3">
      <c r="A21" s="11" t="s">
        <v>26</v>
      </c>
      <c r="B21" s="11" t="s">
        <v>22</v>
      </c>
      <c r="C21" s="12">
        <v>510</v>
      </c>
      <c r="D21" s="12">
        <v>360</v>
      </c>
      <c r="E21" s="13">
        <f t="shared" si="0"/>
        <v>0.29411764705882354</v>
      </c>
      <c r="F21" s="12">
        <v>540</v>
      </c>
      <c r="G21" s="12">
        <f t="shared" si="1"/>
        <v>-30</v>
      </c>
      <c r="H21" s="14" t="str">
        <f t="shared" si="2"/>
        <v>Below Target</v>
      </c>
      <c r="J21" s="18" t="s">
        <v>35</v>
      </c>
      <c r="K21" s="33" t="s">
        <v>36</v>
      </c>
      <c r="L21" s="24"/>
      <c r="M21" s="24"/>
      <c r="N21" s="24"/>
    </row>
    <row r="22" spans="1:14" x14ac:dyDescent="0.3">
      <c r="A22" s="11" t="s">
        <v>26</v>
      </c>
      <c r="B22" s="11" t="s">
        <v>24</v>
      </c>
      <c r="C22" s="12">
        <v>300</v>
      </c>
      <c r="D22" s="12">
        <v>250</v>
      </c>
      <c r="E22" s="13">
        <f t="shared" si="0"/>
        <v>0.16666666666666666</v>
      </c>
      <c r="F22" s="12">
        <v>330</v>
      </c>
      <c r="G22" s="12">
        <f t="shared" si="1"/>
        <v>-30</v>
      </c>
      <c r="H22" s="14" t="str">
        <f t="shared" si="2"/>
        <v>Below Target</v>
      </c>
    </row>
    <row r="23" spans="1:14" ht="21.6" customHeight="1" x14ac:dyDescent="0.3">
      <c r="A23" s="34" t="s">
        <v>27</v>
      </c>
      <c r="B23" s="24"/>
      <c r="C23" s="20">
        <f>SUM(C11:C22)</f>
        <v>10780</v>
      </c>
      <c r="D23" s="20">
        <f>SUM(D11:D22)</f>
        <v>7090</v>
      </c>
      <c r="E23" s="21">
        <f t="shared" si="0"/>
        <v>0.3423005565862709</v>
      </c>
      <c r="F23" s="20">
        <f>SUM(F11:F22)</f>
        <v>10980</v>
      </c>
      <c r="G23" s="20">
        <f t="shared" si="1"/>
        <v>-200</v>
      </c>
      <c r="H23" s="19" t="str">
        <f t="shared" si="2"/>
        <v>Watch</v>
      </c>
    </row>
    <row r="24" spans="1:14" ht="6.45" customHeight="1" x14ac:dyDescent="0.3"/>
    <row r="25" spans="1:14" x14ac:dyDescent="0.3">
      <c r="A25" s="35" t="s">
        <v>37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</sheetData>
  <mergeCells count="25">
    <mergeCell ref="K20:N20"/>
    <mergeCell ref="K21:N21"/>
    <mergeCell ref="A23:B23"/>
    <mergeCell ref="A25:N25"/>
    <mergeCell ref="A9:H9"/>
    <mergeCell ref="J9:N9"/>
    <mergeCell ref="J17:N17"/>
    <mergeCell ref="K18:N18"/>
    <mergeCell ref="K19:N19"/>
    <mergeCell ref="A1:N2"/>
    <mergeCell ref="A3:N3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K5:L5"/>
    <mergeCell ref="K6:L7"/>
    <mergeCell ref="M5:N5"/>
    <mergeCell ref="M6:N7"/>
  </mergeCells>
  <conditionalFormatting sqref="C11:C22">
    <cfRule type="dataBar" priority="1">
      <dataBar>
        <cfvo type="min"/>
        <cfvo type="max"/>
        <color rgb="FF5B9BD5"/>
      </dataBar>
    </cfRule>
  </conditionalFormatting>
  <conditionalFormatting sqref="E11:E22">
    <cfRule type="cellIs" dxfId="13" priority="2" operator="lessThan">
      <formula>0.25</formula>
    </cfRule>
    <cfRule type="cellIs" dxfId="12" priority="3" operator="between">
      <formula>0.25</formula>
      <formula>0.32</formula>
    </cfRule>
    <cfRule type="cellIs" dxfId="11" priority="4" operator="greaterThanOrEqual">
      <formula>0.38</formula>
    </cfRule>
  </conditionalFormatting>
  <conditionalFormatting sqref="G11:G22">
    <cfRule type="expression" dxfId="10" priority="5" stopIfTrue="1">
      <formula>G11/F11&gt;0.05</formula>
    </cfRule>
    <cfRule type="expression" dxfId="9" priority="6" stopIfTrue="1">
      <formula>ABS(G11/F11)&lt;=0.05</formula>
    </cfRule>
    <cfRule type="expression" dxfId="8" priority="7" stopIfTrue="1">
      <formula>G11/F11&lt;-0.05</formula>
    </cfRule>
  </conditionalFormatting>
  <conditionalFormatting sqref="H11:H23">
    <cfRule type="expression" dxfId="7" priority="8" stopIfTrue="1">
      <formula>H11="Above Target"</formula>
    </cfRule>
    <cfRule type="expression" dxfId="6" priority="9" stopIfTrue="1">
      <formula>H11="Watch"</formula>
    </cfRule>
    <cfRule type="expression" dxfId="5" priority="10" stopIfTrue="1">
      <formula>H11="Below Target"</formula>
    </cfRule>
  </conditionalFormatting>
  <conditionalFormatting sqref="I6:J7">
    <cfRule type="expression" dxfId="4" priority="11" stopIfTrue="1">
      <formula>$I$6&gt;0</formula>
    </cfRule>
    <cfRule type="expression" dxfId="3" priority="12" stopIfTrue="1">
      <formula>$I$6&lt;0</formula>
    </cfRule>
  </conditionalFormatting>
  <conditionalFormatting sqref="K11:K14">
    <cfRule type="dataBar" priority="16">
      <dataBar>
        <cfvo type="min"/>
        <cfvo type="max"/>
        <color rgb="FF4472C4"/>
      </dataBar>
    </cfRule>
  </conditionalFormatting>
  <conditionalFormatting sqref="M11:M14">
    <cfRule type="iconSet" priority="17">
      <iconSet iconSet="3Arrows">
        <cfvo type="num" val="-100"/>
        <cfvo type="num" val="0"/>
        <cfvo type="num" val="100"/>
      </iconSet>
    </cfRule>
  </conditionalFormatting>
  <conditionalFormatting sqref="M6:N7">
    <cfRule type="expression" dxfId="2" priority="13" stopIfTrue="1">
      <formula>$M$6="Above Target"</formula>
    </cfRule>
    <cfRule type="expression" dxfId="1" priority="14" stopIfTrue="1">
      <formula>$M$6="Watch"</formula>
    </cfRule>
    <cfRule type="expression" dxfId="0" priority="15" stopIfTrue="1">
      <formula>$M$6="Below Target"</formula>
    </cfRule>
  </conditionalFormatting>
  <conditionalFormatting sqref="N11:N14">
    <cfRule type="colorScale" priority="18">
      <colorScale>
        <cfvo type="num" val="0.15"/>
        <cfvo type="num" val="0.32"/>
        <cfvo type="num" val="0.42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Naseer Kazmi</dc:creator>
  <cp:lastModifiedBy>abc</cp:lastModifiedBy>
  <dcterms:created xsi:type="dcterms:W3CDTF">2026-07-22T08:38:17Z</dcterms:created>
  <dcterms:modified xsi:type="dcterms:W3CDTF">2026-07-22T08:38:17Z</dcterms:modified>
</cp:coreProperties>
</file>